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1"/>
  </bookViews>
  <sheets>
    <sheet name="Overview" sheetId="1" r:id="rId1"/>
    <sheet name="Business Cashflow" sheetId="2" r:id="rId2"/>
    <sheet name="Film" sheetId="3" r:id="rId3"/>
  </sheets>
  <definedNames/>
  <calcPr fullCalcOnLoad="1"/>
</workbook>
</file>

<file path=xl/sharedStrings.xml><?xml version="1.0" encoding="utf-8"?>
<sst xmlns="http://schemas.openxmlformats.org/spreadsheetml/2006/main" count="117" uniqueCount="101">
  <si>
    <t>Total Yr 1</t>
  </si>
  <si>
    <t>Income (£)</t>
  </si>
  <si>
    <t>Other grants</t>
  </si>
  <si>
    <t>Other Income</t>
  </si>
  <si>
    <t>Expenditure (£)</t>
  </si>
  <si>
    <t>Rent &amp; Rates</t>
  </si>
  <si>
    <t>Insurance</t>
  </si>
  <si>
    <t>Heating &amp; Lighting</t>
  </si>
  <si>
    <t>Postage &amp; Stationery</t>
  </si>
  <si>
    <t>Travel &amp; Vehicle Expenses</t>
  </si>
  <si>
    <t>Audit &amp; Accountancy Fees</t>
  </si>
  <si>
    <t>Finance Charges: Bank</t>
  </si>
  <si>
    <t>Finance Charges: Other</t>
  </si>
  <si>
    <t>Capital Expenditure</t>
  </si>
  <si>
    <t>Loan/HP, Lease Payments</t>
  </si>
  <si>
    <t>Other Expenditure</t>
  </si>
  <si>
    <t>Opening Balance (b/f from previous month)</t>
  </si>
  <si>
    <t>Closing Balance (c/f to next month)</t>
  </si>
  <si>
    <t>Sales - FP DVD</t>
  </si>
  <si>
    <t>Nesta funding</t>
  </si>
  <si>
    <t>Direct Costs</t>
  </si>
  <si>
    <t>DVD Duplication</t>
  </si>
  <si>
    <t>Overheads</t>
  </si>
  <si>
    <t>Finance charges</t>
  </si>
  <si>
    <t>Taxation</t>
  </si>
  <si>
    <t>Total Expenditure</t>
  </si>
  <si>
    <t>Total Income</t>
  </si>
  <si>
    <t>VAT @ 17.5%</t>
  </si>
  <si>
    <t>Corp Tax</t>
  </si>
  <si>
    <t>Net Receipts</t>
  </si>
  <si>
    <t>Advertising &amp; Promo</t>
  </si>
  <si>
    <t>Net Receipts after Tax</t>
  </si>
  <si>
    <t>Net Taxable Profit/(Loss)</t>
  </si>
  <si>
    <t>Surplus/(Deficit)</t>
  </si>
  <si>
    <t>Other Funders</t>
  </si>
  <si>
    <t>Equity - TQC and ML</t>
  </si>
  <si>
    <t>Bank Loans</t>
  </si>
  <si>
    <t>Sales Income</t>
  </si>
  <si>
    <t>Training</t>
  </si>
  <si>
    <t>Salaries, Inc. Substitution</t>
  </si>
  <si>
    <t>Distn &amp; Selling costs</t>
  </si>
  <si>
    <t>Rent &amp; General O/Heads</t>
  </si>
  <si>
    <t>Consumable Materials</t>
  </si>
  <si>
    <t>Materials &amp; Manufacture</t>
  </si>
  <si>
    <t>Distn commission</t>
  </si>
  <si>
    <t>Storage costs</t>
  </si>
  <si>
    <t>Accom/Subs/Travel</t>
  </si>
  <si>
    <t>R&amp;D/Design</t>
  </si>
  <si>
    <t>Consultancy fees</t>
  </si>
  <si>
    <t>Marketing/Mkt Research</t>
  </si>
  <si>
    <t>Subscriptions/Fees</t>
  </si>
  <si>
    <t>Professional fees</t>
  </si>
  <si>
    <t>Legal Fees</t>
  </si>
  <si>
    <t>PROJECTED CASHFLOW OF PROJECT</t>
  </si>
  <si>
    <t>Quarter</t>
  </si>
  <si>
    <t>Q1</t>
  </si>
  <si>
    <t>Q2</t>
  </si>
  <si>
    <t>Q3</t>
  </si>
  <si>
    <t>Q4</t>
  </si>
  <si>
    <t>Repairs and Maintenance</t>
  </si>
  <si>
    <t>Sysadmin</t>
  </si>
  <si>
    <t>Telephone &amp; Internet</t>
  </si>
  <si>
    <t>IPP</t>
  </si>
  <si>
    <t>Online Community Development</t>
  </si>
  <si>
    <t>Purchase of Equipment/Licenses</t>
  </si>
  <si>
    <t>Development funding</t>
  </si>
  <si>
    <t>Console</t>
  </si>
  <si>
    <t>Community</t>
  </si>
  <si>
    <t>Salaries</t>
  </si>
  <si>
    <t>Total</t>
  </si>
  <si>
    <t>(Michela' and Ken's salaries, not including element producer salaries)</t>
  </si>
  <si>
    <t>(not including producer salary)</t>
  </si>
  <si>
    <t>(including rent, sysadmin, minor legal, etc.)</t>
  </si>
  <si>
    <t xml:space="preserve"> - Licenses?</t>
  </si>
  <si>
    <t>Film Production Costs</t>
  </si>
  <si>
    <t>???</t>
  </si>
  <si>
    <t>Expenditure</t>
  </si>
  <si>
    <t>Income</t>
  </si>
  <si>
    <t>NESTA</t>
  </si>
  <si>
    <t>TQC equity</t>
  </si>
  <si>
    <t>MOD Films sales</t>
  </si>
  <si>
    <r>
      <t>Year 1 of Project (starting May 1</t>
    </r>
    <r>
      <rPr>
        <b/>
        <vertAlign val="superscript"/>
        <sz val="12"/>
        <rFont val="Arial"/>
        <family val="2"/>
      </rPr>
      <t>st</t>
    </r>
    <r>
      <rPr>
        <b/>
        <sz val="12"/>
        <rFont val="Arial"/>
        <family val="2"/>
      </rPr>
      <t xml:space="preserve"> 2004)</t>
    </r>
  </si>
  <si>
    <t>VAT Return</t>
  </si>
  <si>
    <t>Script re-writes</t>
  </si>
  <si>
    <t>Concept Art</t>
  </si>
  <si>
    <t>Storyboards</t>
  </si>
  <si>
    <t>Animatic</t>
  </si>
  <si>
    <t>Contingency</t>
  </si>
  <si>
    <t>Sub-Total</t>
  </si>
  <si>
    <t>Film</t>
  </si>
  <si>
    <t>Production</t>
  </si>
  <si>
    <t>Pre-Production</t>
  </si>
  <si>
    <t>Shoot</t>
  </si>
  <si>
    <t>Panoramic work</t>
  </si>
  <si>
    <t>Post-Production</t>
  </si>
  <si>
    <t>CGI</t>
  </si>
  <si>
    <t>Editing, dubbing, etc.</t>
  </si>
  <si>
    <t>based on £150 per fully rendered item, 6 items total</t>
  </si>
  <si>
    <t>Developer investment</t>
  </si>
  <si>
    <t xml:space="preserve"> (??? - will need Christine to explain)</t>
  </si>
  <si>
    <t>Overview of Cashflow (12 months starting 1st May 2004)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</si>
</sst>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,##0;\(#,##0\)"/>
  </numFmts>
  <fonts count="12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sz val="8"/>
      <name val="Arial"/>
      <family val="0"/>
    </font>
    <font>
      <b/>
      <vertAlign val="superscript"/>
      <sz val="12"/>
      <name val="Arial"/>
      <family val="2"/>
    </font>
    <font>
      <b/>
      <sz val="14"/>
      <name val="Arial"/>
      <family val="2"/>
    </font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166" fontId="0" fillId="0" borderId="0" xfId="0" applyNumberFormat="1" applyAlignment="1">
      <alignment/>
    </xf>
    <xf numFmtId="166" fontId="0" fillId="0" borderId="0" xfId="15" applyNumberFormat="1" applyAlignment="1">
      <alignment/>
    </xf>
    <xf numFmtId="166" fontId="0" fillId="2" borderId="0" xfId="0" applyNumberFormat="1" applyFill="1" applyAlignment="1">
      <alignment/>
    </xf>
    <xf numFmtId="166" fontId="3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6" fontId="3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center"/>
    </xf>
    <xf numFmtId="166" fontId="0" fillId="0" borderId="0" xfId="0" applyNumberFormat="1" applyAlignment="1">
      <alignment horizontal="right"/>
    </xf>
    <xf numFmtId="166" fontId="4" fillId="0" borderId="0" xfId="0" applyNumberFormat="1" applyFont="1" applyAlignment="1">
      <alignment horizontal="right"/>
    </xf>
    <xf numFmtId="166" fontId="0" fillId="0" borderId="0" xfId="0" applyNumberFormat="1" applyFont="1" applyAlignment="1">
      <alignment horizontal="right"/>
    </xf>
    <xf numFmtId="166" fontId="3" fillId="0" borderId="0" xfId="0" applyNumberFormat="1" applyFont="1" applyAlignment="1">
      <alignment horizontal="right" wrapText="1"/>
    </xf>
    <xf numFmtId="166" fontId="0" fillId="0" borderId="0" xfId="0" applyNumberFormat="1" applyAlignment="1">
      <alignment horizontal="right" wrapText="1"/>
    </xf>
    <xf numFmtId="166" fontId="0" fillId="0" borderId="0" xfId="0" applyNumberFormat="1" applyFill="1" applyAlignment="1">
      <alignment horizontal="right"/>
    </xf>
    <xf numFmtId="166" fontId="0" fillId="0" borderId="0" xfId="0" applyNumberFormat="1" applyFont="1" applyFill="1" applyAlignment="1">
      <alignment horizontal="right"/>
    </xf>
    <xf numFmtId="166" fontId="3" fillId="0" borderId="0" xfId="0" applyNumberFormat="1" applyFont="1" applyFill="1" applyAlignment="1">
      <alignment horizontal="right"/>
    </xf>
    <xf numFmtId="166" fontId="5" fillId="0" borderId="0" xfId="0" applyNumberFormat="1" applyFont="1" applyAlignment="1">
      <alignment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wrapText="1"/>
    </xf>
    <xf numFmtId="166" fontId="0" fillId="3" borderId="0" xfId="0" applyNumberFormat="1" applyFill="1" applyAlignment="1">
      <alignment/>
    </xf>
    <xf numFmtId="166" fontId="0" fillId="4" borderId="0" xfId="0" applyNumberFormat="1" applyFill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10" fillId="0" borderId="0" xfId="21" applyFont="1">
      <alignment/>
      <protection/>
    </xf>
    <xf numFmtId="0" fontId="9" fillId="0" borderId="0" xfId="21">
      <alignment/>
      <protection/>
    </xf>
    <xf numFmtId="0" fontId="11" fillId="0" borderId="0" xfId="21" applyFont="1">
      <alignment/>
      <protection/>
    </xf>
    <xf numFmtId="0" fontId="3" fillId="0" borderId="0" xfId="21" applyFont="1">
      <alignment/>
      <protection/>
    </xf>
    <xf numFmtId="0" fontId="9" fillId="0" borderId="0" xfId="0" applyFont="1" applyAlignment="1">
      <alignment/>
    </xf>
    <xf numFmtId="0" fontId="9" fillId="0" borderId="0" xfId="0" applyFont="1" applyAlignment="1">
      <alignment wrapText="1"/>
    </xf>
    <xf numFmtId="0" fontId="9" fillId="0" borderId="0" xfId="21" applyFont="1">
      <alignment/>
      <protection/>
    </xf>
    <xf numFmtId="0" fontId="10" fillId="0" borderId="0" xfId="0" applyFont="1" applyAlignment="1">
      <alignment/>
    </xf>
    <xf numFmtId="166" fontId="0" fillId="5" borderId="0" xfId="0" applyNumberFormat="1" applyFill="1" applyAlignment="1">
      <alignment/>
    </xf>
    <xf numFmtId="166" fontId="0" fillId="6" borderId="0" xfId="0" applyNumberFormat="1" applyFill="1" applyAlignment="1">
      <alignment/>
    </xf>
    <xf numFmtId="166" fontId="0" fillId="7" borderId="0" xfId="0" applyNumberFormat="1" applyFill="1" applyAlignment="1">
      <alignment/>
    </xf>
    <xf numFmtId="166" fontId="5" fillId="0" borderId="0" xfId="15" applyNumberFormat="1" applyFont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E7" sqref="E7"/>
    </sheetView>
  </sheetViews>
  <sheetFormatPr defaultColWidth="8.88671875" defaultRowHeight="15"/>
  <cols>
    <col min="1" max="1" width="14.5546875" style="0" customWidth="1"/>
    <col min="2" max="2" width="7.5546875" style="0" customWidth="1"/>
  </cols>
  <sheetData>
    <row r="1" ht="18">
      <c r="A1" s="21" t="s">
        <v>100</v>
      </c>
    </row>
    <row r="3" ht="15.75">
      <c r="A3" s="22" t="s">
        <v>77</v>
      </c>
    </row>
    <row r="4" spans="1:2" ht="15">
      <c r="A4" t="s">
        <v>78</v>
      </c>
      <c r="B4">
        <v>125</v>
      </c>
    </row>
    <row r="5" spans="1:2" ht="15">
      <c r="A5" t="s">
        <v>79</v>
      </c>
      <c r="B5">
        <v>6</v>
      </c>
    </row>
    <row r="6" spans="1:3" ht="15">
      <c r="A6" t="s">
        <v>82</v>
      </c>
      <c r="B6">
        <v>11.5</v>
      </c>
      <c r="C6" t="s">
        <v>99</v>
      </c>
    </row>
    <row r="7" spans="1:2" ht="15">
      <c r="A7" t="s">
        <v>80</v>
      </c>
      <c r="B7">
        <v>0</v>
      </c>
    </row>
    <row r="8" spans="1:2" ht="30" customHeight="1">
      <c r="A8" s="18" t="s">
        <v>98</v>
      </c>
      <c r="B8">
        <v>0</v>
      </c>
    </row>
    <row r="9" spans="1:2" ht="15">
      <c r="A9" s="23" t="s">
        <v>69</v>
      </c>
      <c r="B9" s="23">
        <f>SUM(B4:B8)</f>
        <v>142.5</v>
      </c>
    </row>
    <row r="11" ht="15.75">
      <c r="A11" s="22" t="s">
        <v>76</v>
      </c>
    </row>
    <row r="12" spans="1:3" ht="15">
      <c r="A12" t="s">
        <v>89</v>
      </c>
      <c r="B12">
        <f>'Business Cashflow'!B2/1000</f>
        <v>40</v>
      </c>
      <c r="C12" t="s">
        <v>71</v>
      </c>
    </row>
    <row r="13" spans="1:3" ht="15">
      <c r="A13" t="s">
        <v>66</v>
      </c>
      <c r="B13">
        <f>'Business Cashflow'!C2/1000</f>
        <v>41</v>
      </c>
      <c r="C13" t="s">
        <v>71</v>
      </c>
    </row>
    <row r="14" spans="1:3" ht="15">
      <c r="A14" t="s">
        <v>67</v>
      </c>
      <c r="B14">
        <f>'Business Cashflow'!D2/1000</f>
        <v>4</v>
      </c>
      <c r="C14" t="s">
        <v>71</v>
      </c>
    </row>
    <row r="15" spans="1:3" ht="15">
      <c r="A15" t="s">
        <v>22</v>
      </c>
      <c r="B15">
        <f>'Business Cashflow'!E2/1000</f>
        <v>23</v>
      </c>
      <c r="C15" t="s">
        <v>72</v>
      </c>
    </row>
    <row r="16" spans="1:3" ht="15">
      <c r="A16" t="s">
        <v>68</v>
      </c>
      <c r="B16">
        <f>'Business Cashflow'!F2/1000</f>
        <v>32.5</v>
      </c>
      <c r="C16" t="s">
        <v>70</v>
      </c>
    </row>
    <row r="17" spans="1:2" ht="15">
      <c r="A17" s="23" t="s">
        <v>69</v>
      </c>
      <c r="B17" s="23">
        <f>SUM(B12:B16)</f>
        <v>140.5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tabSelected="1" zoomScale="85" zoomScaleNormal="85" workbookViewId="0" topLeftCell="A1">
      <pane xSplit="1" ySplit="4" topLeftCell="B1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8" sqref="G28"/>
    </sheetView>
  </sheetViews>
  <sheetFormatPr defaultColWidth="8.88671875" defaultRowHeight="15"/>
  <cols>
    <col min="1" max="1" width="35.4453125" style="1" bestFit="1" customWidth="1"/>
    <col min="2" max="3" width="7.99609375" style="1" bestFit="1" customWidth="1"/>
    <col min="4" max="5" width="9.99609375" style="1" bestFit="1" customWidth="1"/>
    <col min="6" max="6" width="9.5546875" style="1" bestFit="1" customWidth="1"/>
    <col min="7" max="7" width="8.88671875" style="1" customWidth="1"/>
    <col min="8" max="8" width="9.99609375" style="1" bestFit="1" customWidth="1"/>
    <col min="9" max="16384" width="8.88671875" style="1" customWidth="1"/>
  </cols>
  <sheetData>
    <row r="1" spans="1:6" ht="15.75">
      <c r="A1" s="5" t="s">
        <v>53</v>
      </c>
      <c r="B1" s="34" t="s">
        <v>89</v>
      </c>
      <c r="C1" s="20" t="s">
        <v>66</v>
      </c>
      <c r="D1" s="33" t="s">
        <v>67</v>
      </c>
      <c r="E1" s="19" t="s">
        <v>22</v>
      </c>
      <c r="F1" s="32" t="s">
        <v>68</v>
      </c>
    </row>
    <row r="2" spans="2:6" ht="15">
      <c r="B2" s="1">
        <f>SUM(F30)</f>
        <v>40000</v>
      </c>
      <c r="C2" s="1">
        <f>SUM(F22:F23,F54)</f>
        <v>41000</v>
      </c>
      <c r="D2" s="1">
        <f>SUM(F26)</f>
        <v>4000</v>
      </c>
      <c r="E2" s="1">
        <f>SUM(F25,F28,F38:F51)</f>
        <v>23000</v>
      </c>
      <c r="F2" s="1">
        <f>SUM(F20)</f>
        <v>32500</v>
      </c>
    </row>
    <row r="3" ht="18.75">
      <c r="A3" s="4" t="s">
        <v>81</v>
      </c>
    </row>
    <row r="4" spans="1:6" s="4" customFormat="1" ht="15.75">
      <c r="A4" s="6" t="s">
        <v>54</v>
      </c>
      <c r="B4" s="4" t="s">
        <v>55</v>
      </c>
      <c r="C4" s="4" t="s">
        <v>56</v>
      </c>
      <c r="D4" s="4" t="s">
        <v>57</v>
      </c>
      <c r="E4" s="4" t="s">
        <v>58</v>
      </c>
      <c r="F4" s="7" t="s">
        <v>0</v>
      </c>
    </row>
    <row r="5" ht="15">
      <c r="A5" s="8"/>
    </row>
    <row r="6" ht="15.75">
      <c r="A6" s="9" t="s">
        <v>1</v>
      </c>
    </row>
    <row r="7" spans="1:6" ht="15.75">
      <c r="A7" s="6" t="s">
        <v>19</v>
      </c>
      <c r="B7" s="1">
        <v>62500</v>
      </c>
      <c r="C7" s="1">
        <v>10000</v>
      </c>
      <c r="D7" s="1">
        <v>10000</v>
      </c>
      <c r="E7" s="1">
        <v>42500</v>
      </c>
      <c r="F7" s="1">
        <f>SUM(B7:E7)</f>
        <v>125000</v>
      </c>
    </row>
    <row r="8" ht="15.75">
      <c r="A8" s="6" t="s">
        <v>34</v>
      </c>
    </row>
    <row r="9" spans="1:6" ht="15">
      <c r="A9" s="8" t="s">
        <v>35</v>
      </c>
      <c r="B9" s="1">
        <v>1500</v>
      </c>
      <c r="C9" s="1">
        <v>1500</v>
      </c>
      <c r="D9" s="1">
        <v>1500</v>
      </c>
      <c r="E9" s="1">
        <v>1500</v>
      </c>
      <c r="F9" s="1">
        <f>SUM(B9:E9)</f>
        <v>6000</v>
      </c>
    </row>
    <row r="10" spans="1:6" ht="15">
      <c r="A10" s="8" t="s">
        <v>36</v>
      </c>
      <c r="B10" s="1">
        <v>0</v>
      </c>
      <c r="C10" s="1">
        <v>0</v>
      </c>
      <c r="D10" s="1">
        <v>0</v>
      </c>
      <c r="E10" s="1">
        <v>0</v>
      </c>
      <c r="F10" s="1">
        <f>SUM(B10:E10)</f>
        <v>0</v>
      </c>
    </row>
    <row r="11" spans="1:6" ht="15">
      <c r="A11" s="8" t="s">
        <v>65</v>
      </c>
      <c r="B11" s="1">
        <v>0</v>
      </c>
      <c r="C11" s="1">
        <v>0</v>
      </c>
      <c r="D11" s="1">
        <v>0</v>
      </c>
      <c r="E11" s="1">
        <v>0</v>
      </c>
      <c r="F11" s="1">
        <f>SUM(B11:E11)</f>
        <v>0</v>
      </c>
    </row>
    <row r="12" spans="1:6" ht="15">
      <c r="A12" s="8" t="s">
        <v>2</v>
      </c>
      <c r="B12" s="1">
        <v>0</v>
      </c>
      <c r="C12" s="1">
        <v>0</v>
      </c>
      <c r="D12" s="1">
        <v>0</v>
      </c>
      <c r="E12" s="1">
        <v>0</v>
      </c>
      <c r="F12" s="1">
        <f>SUM(B12:E12)</f>
        <v>0</v>
      </c>
    </row>
    <row r="13" ht="15.75">
      <c r="A13" s="6" t="s">
        <v>37</v>
      </c>
    </row>
    <row r="14" spans="1:6" ht="15">
      <c r="A14" s="8" t="s">
        <v>18</v>
      </c>
      <c r="B14" s="1">
        <v>0</v>
      </c>
      <c r="C14" s="1">
        <v>0</v>
      </c>
      <c r="D14" s="1">
        <v>0</v>
      </c>
      <c r="E14" s="1">
        <v>0</v>
      </c>
      <c r="F14" s="1">
        <f>SUM(B14:E14)</f>
        <v>0</v>
      </c>
    </row>
    <row r="15" spans="1:6" ht="15">
      <c r="A15" s="13" t="s">
        <v>3</v>
      </c>
      <c r="B15" s="1">
        <v>0</v>
      </c>
      <c r="C15" s="1">
        <v>0</v>
      </c>
      <c r="D15" s="1">
        <v>0</v>
      </c>
      <c r="E15" s="1">
        <v>0</v>
      </c>
      <c r="F15" s="1">
        <f>SUM(B15:E15)</f>
        <v>0</v>
      </c>
    </row>
    <row r="16" spans="1:6" ht="15.75">
      <c r="A16" s="6" t="s">
        <v>26</v>
      </c>
      <c r="B16" s="1">
        <f>SUM(B7:B15)</f>
        <v>64000</v>
      </c>
      <c r="C16" s="1">
        <f>SUM(C7:C15)</f>
        <v>11500</v>
      </c>
      <c r="D16" s="1">
        <f>SUM(D7:D15)</f>
        <v>11500</v>
      </c>
      <c r="E16" s="1">
        <f>SUM(E7:E15)</f>
        <v>44000</v>
      </c>
      <c r="F16" s="1">
        <f>SUM(F7:F15)</f>
        <v>131000</v>
      </c>
    </row>
    <row r="17" ht="15">
      <c r="A17" s="8"/>
    </row>
    <row r="18" ht="15.75">
      <c r="A18" s="9" t="s">
        <v>4</v>
      </c>
    </row>
    <row r="19" ht="15.75">
      <c r="A19" s="9" t="s">
        <v>20</v>
      </c>
    </row>
    <row r="20" spans="1:6" ht="15.75">
      <c r="A20" s="6" t="s">
        <v>39</v>
      </c>
      <c r="B20" s="1">
        <v>8750</v>
      </c>
      <c r="C20" s="1">
        <v>8750</v>
      </c>
      <c r="D20" s="1">
        <v>8750</v>
      </c>
      <c r="E20" s="1">
        <v>6250</v>
      </c>
      <c r="F20" s="32">
        <f>SUM(B20:E20)</f>
        <v>32500</v>
      </c>
    </row>
    <row r="21" ht="17.25" customHeight="1">
      <c r="A21" s="6" t="s">
        <v>47</v>
      </c>
    </row>
    <row r="22" spans="1:6" ht="17.25" customHeight="1">
      <c r="A22" s="14" t="s">
        <v>62</v>
      </c>
      <c r="B22" s="1">
        <v>750</v>
      </c>
      <c r="C22" s="1">
        <v>750</v>
      </c>
      <c r="D22" s="1">
        <v>750</v>
      </c>
      <c r="E22" s="1">
        <v>750</v>
      </c>
      <c r="F22" s="20">
        <f>SUM(B22:E22)</f>
        <v>3000</v>
      </c>
    </row>
    <row r="23" spans="1:7" ht="17.25" customHeight="1">
      <c r="A23" s="10" t="s">
        <v>48</v>
      </c>
      <c r="B23" s="1">
        <v>6000</v>
      </c>
      <c r="C23" s="1">
        <v>6000</v>
      </c>
      <c r="D23" s="1">
        <v>6000</v>
      </c>
      <c r="E23" s="1">
        <v>6000</v>
      </c>
      <c r="F23" s="20">
        <f>SUM(B23:E23)</f>
        <v>24000</v>
      </c>
      <c r="G23" s="17" t="s">
        <v>75</v>
      </c>
    </row>
    <row r="24" ht="17.25" customHeight="1">
      <c r="A24" s="6" t="s">
        <v>49</v>
      </c>
    </row>
    <row r="25" spans="1:6" ht="17.25" customHeight="1">
      <c r="A25" s="14" t="s">
        <v>50</v>
      </c>
      <c r="B25" s="1">
        <v>1000</v>
      </c>
      <c r="C25" s="1">
        <v>200</v>
      </c>
      <c r="D25" s="1">
        <v>200</v>
      </c>
      <c r="E25" s="1">
        <v>200</v>
      </c>
      <c r="F25" s="19">
        <f>SUM(B25:E25)</f>
        <v>1600</v>
      </c>
    </row>
    <row r="26" spans="1:6" ht="17.25" customHeight="1">
      <c r="A26" s="10" t="s">
        <v>63</v>
      </c>
      <c r="B26" s="1">
        <v>1000</v>
      </c>
      <c r="C26" s="1">
        <v>1000</v>
      </c>
      <c r="D26" s="1">
        <v>1000</v>
      </c>
      <c r="E26" s="1">
        <v>1000</v>
      </c>
      <c r="F26" s="33">
        <f>SUM(B26:E26)</f>
        <v>4000</v>
      </c>
    </row>
    <row r="27" ht="15.75">
      <c r="A27" s="6" t="s">
        <v>43</v>
      </c>
    </row>
    <row r="28" spans="1:7" ht="15.75">
      <c r="A28" s="8" t="s">
        <v>42</v>
      </c>
      <c r="B28" s="1">
        <v>1000</v>
      </c>
      <c r="C28" s="1">
        <v>1000</v>
      </c>
      <c r="D28" s="1">
        <v>1000</v>
      </c>
      <c r="E28" s="1">
        <v>1000</v>
      </c>
      <c r="F28" s="19">
        <f>SUM(B28:E28)</f>
        <v>4000</v>
      </c>
      <c r="G28" s="17" t="s">
        <v>75</v>
      </c>
    </row>
    <row r="29" spans="1:6" ht="15">
      <c r="A29" s="14" t="s">
        <v>21</v>
      </c>
      <c r="B29" s="1">
        <v>0</v>
      </c>
      <c r="C29" s="1">
        <v>0</v>
      </c>
      <c r="D29" s="1">
        <v>0</v>
      </c>
      <c r="E29" s="1">
        <v>0</v>
      </c>
      <c r="F29" s="1">
        <f>SUM(B29:E29)</f>
        <v>0</v>
      </c>
    </row>
    <row r="30" spans="1:6" ht="15.75">
      <c r="A30" s="15" t="s">
        <v>74</v>
      </c>
      <c r="B30" s="1">
        <v>1500</v>
      </c>
      <c r="C30" s="1">
        <v>1500</v>
      </c>
      <c r="D30" s="1">
        <v>7000</v>
      </c>
      <c r="E30" s="1">
        <v>30000</v>
      </c>
      <c r="F30" s="34">
        <f>SUM(B30:E30)</f>
        <v>40000</v>
      </c>
    </row>
    <row r="31" ht="15.75">
      <c r="A31" s="6" t="s">
        <v>40</v>
      </c>
    </row>
    <row r="32" spans="1:6" ht="15">
      <c r="A32" s="10" t="s">
        <v>44</v>
      </c>
      <c r="B32" s="1">
        <v>0</v>
      </c>
      <c r="C32" s="1">
        <v>0</v>
      </c>
      <c r="D32" s="1">
        <v>0</v>
      </c>
      <c r="E32" s="1">
        <v>0</v>
      </c>
      <c r="F32" s="1">
        <f>SUM(B32:E32)</f>
        <v>0</v>
      </c>
    </row>
    <row r="33" spans="1:6" ht="15">
      <c r="A33" s="10" t="s">
        <v>45</v>
      </c>
      <c r="B33" s="1">
        <v>0</v>
      </c>
      <c r="C33" s="1">
        <v>0</v>
      </c>
      <c r="D33" s="1">
        <v>0</v>
      </c>
      <c r="E33" s="1">
        <v>0</v>
      </c>
      <c r="F33" s="1">
        <f>SUM(B33:E33)</f>
        <v>0</v>
      </c>
    </row>
    <row r="34" spans="1:6" ht="15">
      <c r="A34" s="13" t="s">
        <v>30</v>
      </c>
      <c r="B34" s="1">
        <v>0</v>
      </c>
      <c r="C34" s="1">
        <v>0</v>
      </c>
      <c r="D34" s="1">
        <v>0</v>
      </c>
      <c r="E34" s="1">
        <v>0</v>
      </c>
      <c r="F34" s="1">
        <f>SUM(B34:E34)</f>
        <v>0</v>
      </c>
    </row>
    <row r="36" ht="15.75">
      <c r="A36" s="9" t="s">
        <v>22</v>
      </c>
    </row>
    <row r="37" ht="15.75">
      <c r="A37" s="6" t="s">
        <v>41</v>
      </c>
    </row>
    <row r="38" spans="1:6" ht="15">
      <c r="A38" s="10" t="s">
        <v>5</v>
      </c>
      <c r="B38" s="1">
        <v>900</v>
      </c>
      <c r="C38" s="1">
        <v>900</v>
      </c>
      <c r="D38" s="1">
        <v>900</v>
      </c>
      <c r="E38" s="1">
        <v>900</v>
      </c>
      <c r="F38" s="19">
        <f aca="true" t="shared" si="0" ref="F38:F44">SUM(B38:E38)</f>
        <v>3600</v>
      </c>
    </row>
    <row r="39" spans="1:6" ht="15">
      <c r="A39" s="8" t="s">
        <v>6</v>
      </c>
      <c r="B39" s="1">
        <v>150</v>
      </c>
      <c r="C39" s="1">
        <v>150</v>
      </c>
      <c r="D39" s="1">
        <v>150</v>
      </c>
      <c r="E39" s="1">
        <v>150</v>
      </c>
      <c r="F39" s="19">
        <f t="shared" si="0"/>
        <v>600</v>
      </c>
    </row>
    <row r="40" spans="1:6" ht="15">
      <c r="A40" s="8" t="s">
        <v>7</v>
      </c>
      <c r="B40" s="1">
        <v>100</v>
      </c>
      <c r="C40" s="1">
        <v>100</v>
      </c>
      <c r="D40" s="1">
        <v>100</v>
      </c>
      <c r="E40" s="1">
        <v>100</v>
      </c>
      <c r="F40" s="19">
        <f t="shared" si="0"/>
        <v>400</v>
      </c>
    </row>
    <row r="41" spans="1:6" ht="15">
      <c r="A41" s="8" t="s">
        <v>59</v>
      </c>
      <c r="B41" s="1">
        <v>0</v>
      </c>
      <c r="C41" s="1">
        <v>0</v>
      </c>
      <c r="D41" s="1">
        <v>0</v>
      </c>
      <c r="E41" s="1">
        <v>0</v>
      </c>
      <c r="F41" s="19">
        <f t="shared" si="0"/>
        <v>0</v>
      </c>
    </row>
    <row r="42" spans="1:6" ht="15">
      <c r="A42" s="8" t="s">
        <v>60</v>
      </c>
      <c r="B42" s="1">
        <v>1500</v>
      </c>
      <c r="C42" s="1">
        <v>1500</v>
      </c>
      <c r="D42" s="1">
        <v>1500</v>
      </c>
      <c r="E42" s="1">
        <v>1500</v>
      </c>
      <c r="F42" s="19">
        <f t="shared" si="0"/>
        <v>6000</v>
      </c>
    </row>
    <row r="43" spans="1:6" ht="15">
      <c r="A43" s="8" t="s">
        <v>61</v>
      </c>
      <c r="B43" s="1">
        <v>160</v>
      </c>
      <c r="C43" s="1">
        <v>160</v>
      </c>
      <c r="D43" s="1">
        <v>160</v>
      </c>
      <c r="E43" s="1">
        <v>160</v>
      </c>
      <c r="F43" s="19">
        <f t="shared" si="0"/>
        <v>640</v>
      </c>
    </row>
    <row r="44" spans="1:6" ht="15">
      <c r="A44" s="8" t="s">
        <v>8</v>
      </c>
      <c r="B44" s="1">
        <v>25</v>
      </c>
      <c r="C44" s="1">
        <v>25</v>
      </c>
      <c r="D44" s="1">
        <v>25</v>
      </c>
      <c r="E44" s="1">
        <v>25</v>
      </c>
      <c r="F44" s="19">
        <f t="shared" si="0"/>
        <v>100</v>
      </c>
    </row>
    <row r="45" spans="1:6" ht="15.75">
      <c r="A45" s="6" t="s">
        <v>46</v>
      </c>
      <c r="F45" s="19"/>
    </row>
    <row r="46" spans="1:6" ht="15">
      <c r="A46" s="8" t="s">
        <v>9</v>
      </c>
      <c r="B46" s="1">
        <v>65</v>
      </c>
      <c r="C46" s="1">
        <v>65</v>
      </c>
      <c r="D46" s="1">
        <v>65</v>
      </c>
      <c r="E46" s="1">
        <v>65</v>
      </c>
      <c r="F46" s="19">
        <f>SUM(B46:E46)</f>
        <v>260</v>
      </c>
    </row>
    <row r="47" spans="1:6" ht="15.75">
      <c r="A47" s="15" t="s">
        <v>38</v>
      </c>
      <c r="B47" s="1">
        <v>200</v>
      </c>
      <c r="C47" s="1">
        <v>100</v>
      </c>
      <c r="D47" s="1">
        <v>0</v>
      </c>
      <c r="E47" s="1">
        <v>0</v>
      </c>
      <c r="F47" s="19">
        <f>SUM(B47:E47)</f>
        <v>300</v>
      </c>
    </row>
    <row r="48" spans="1:6" ht="15.75">
      <c r="A48" s="6" t="s">
        <v>51</v>
      </c>
      <c r="F48" s="19"/>
    </row>
    <row r="49" spans="1:6" ht="15">
      <c r="A49" s="8" t="s">
        <v>10</v>
      </c>
      <c r="B49" s="1">
        <v>0</v>
      </c>
      <c r="C49" s="1">
        <v>0</v>
      </c>
      <c r="D49" s="1">
        <v>0</v>
      </c>
      <c r="E49" s="1">
        <v>500</v>
      </c>
      <c r="F49" s="19">
        <f>SUM(B49:E49)</f>
        <v>500</v>
      </c>
    </row>
    <row r="50" spans="1:6" ht="15">
      <c r="A50" s="8" t="s">
        <v>52</v>
      </c>
      <c r="B50" s="1">
        <v>1000</v>
      </c>
      <c r="C50" s="1">
        <v>1000</v>
      </c>
      <c r="D50" s="1">
        <v>1000</v>
      </c>
      <c r="E50" s="1">
        <v>1000</v>
      </c>
      <c r="F50" s="19">
        <f>SUM(B50:E50)</f>
        <v>4000</v>
      </c>
    </row>
    <row r="51" spans="1:6" ht="15.75">
      <c r="A51" s="6" t="s">
        <v>15</v>
      </c>
      <c r="B51" s="1">
        <v>250</v>
      </c>
      <c r="C51" s="1">
        <v>250</v>
      </c>
      <c r="D51" s="1">
        <v>250</v>
      </c>
      <c r="E51" s="1">
        <v>250</v>
      </c>
      <c r="F51" s="19">
        <f>SUM(B51:E51)</f>
        <v>1000</v>
      </c>
    </row>
    <row r="52" ht="15">
      <c r="A52" s="8"/>
    </row>
    <row r="53" ht="15.75">
      <c r="A53" s="9" t="s">
        <v>64</v>
      </c>
    </row>
    <row r="54" spans="1:7" ht="15.75">
      <c r="A54" s="8" t="s">
        <v>13</v>
      </c>
      <c r="B54" s="1">
        <v>3500</v>
      </c>
      <c r="C54" s="1">
        <v>3500</v>
      </c>
      <c r="D54" s="1">
        <v>3500</v>
      </c>
      <c r="E54" s="1">
        <v>3500</v>
      </c>
      <c r="F54" s="20">
        <f>SUM(B54:E54)</f>
        <v>14000</v>
      </c>
      <c r="G54" s="16" t="s">
        <v>73</v>
      </c>
    </row>
    <row r="55" ht="15">
      <c r="A55" s="8"/>
    </row>
    <row r="56" ht="15.75">
      <c r="A56" s="9" t="s">
        <v>23</v>
      </c>
    </row>
    <row r="57" spans="1:6" ht="15">
      <c r="A57" s="8" t="s">
        <v>14</v>
      </c>
      <c r="B57" s="1">
        <v>0</v>
      </c>
      <c r="C57" s="1">
        <v>0</v>
      </c>
      <c r="D57" s="1">
        <v>0</v>
      </c>
      <c r="E57" s="1">
        <v>0</v>
      </c>
      <c r="F57" s="1">
        <f>SUM(B57:E57)</f>
        <v>0</v>
      </c>
    </row>
    <row r="58" spans="1:6" ht="15">
      <c r="A58" s="8" t="s">
        <v>11</v>
      </c>
      <c r="B58" s="1">
        <v>0</v>
      </c>
      <c r="C58" s="1">
        <v>0</v>
      </c>
      <c r="D58" s="1">
        <v>0</v>
      </c>
      <c r="E58" s="1">
        <v>0</v>
      </c>
      <c r="F58" s="1">
        <f>SUM(B58:E58)</f>
        <v>0</v>
      </c>
    </row>
    <row r="59" spans="1:6" ht="15">
      <c r="A59" s="8" t="s">
        <v>12</v>
      </c>
      <c r="B59" s="1">
        <v>0</v>
      </c>
      <c r="C59" s="1">
        <v>0</v>
      </c>
      <c r="D59" s="1">
        <v>0</v>
      </c>
      <c r="E59" s="1">
        <v>0</v>
      </c>
      <c r="F59" s="1">
        <f>SUM(B59:E59)</f>
        <v>0</v>
      </c>
    </row>
    <row r="60" ht="15">
      <c r="A60" s="8"/>
    </row>
    <row r="61" spans="1:6" ht="15.75">
      <c r="A61" s="6" t="s">
        <v>25</v>
      </c>
      <c r="B61" s="1">
        <f>SUM(B20:B59)</f>
        <v>27850</v>
      </c>
      <c r="C61" s="1">
        <f>SUM(C20:C59)</f>
        <v>26950</v>
      </c>
      <c r="D61" s="1">
        <f>SUM(D20:D59)</f>
        <v>32350</v>
      </c>
      <c r="E61" s="1">
        <f>SUM(E20:E59)</f>
        <v>53350</v>
      </c>
      <c r="F61" s="1">
        <f>SUM(F20:F59)</f>
        <v>140500</v>
      </c>
    </row>
    <row r="62" ht="15">
      <c r="A62" s="8"/>
    </row>
    <row r="63" spans="1:6" ht="15.75">
      <c r="A63" s="6" t="s">
        <v>29</v>
      </c>
      <c r="B63" s="1">
        <f>B16-B61</f>
        <v>36150</v>
      </c>
      <c r="C63" s="1">
        <f>C16-C61</f>
        <v>-15450</v>
      </c>
      <c r="D63" s="1">
        <f>D16-D61</f>
        <v>-20850</v>
      </c>
      <c r="E63" s="1">
        <f>E16-E61</f>
        <v>-9350</v>
      </c>
      <c r="F63" s="1">
        <f>SUM(F29:F61)</f>
        <v>211900</v>
      </c>
    </row>
    <row r="64" spans="1:6" ht="15.75">
      <c r="A64" s="6" t="s">
        <v>32</v>
      </c>
      <c r="B64" s="1">
        <f>SUM(B14:B15)-B61+B54</f>
        <v>-24350</v>
      </c>
      <c r="C64" s="1">
        <f>SUM(C14:C15)-C61+C54</f>
        <v>-23450</v>
      </c>
      <c r="D64" s="1">
        <f>SUM(D14:D15)-D61+D54</f>
        <v>-28850</v>
      </c>
      <c r="E64" s="1">
        <f>SUM(E14:E15)-E61+E54</f>
        <v>-49850</v>
      </c>
      <c r="F64" s="1">
        <f>SUM(F31:F62)</f>
        <v>171900</v>
      </c>
    </row>
    <row r="65" ht="15">
      <c r="A65" s="8"/>
    </row>
    <row r="66" ht="15.75">
      <c r="A66" s="6" t="s">
        <v>24</v>
      </c>
    </row>
    <row r="67" spans="1:12" ht="15.75">
      <c r="A67" s="8" t="s">
        <v>27</v>
      </c>
      <c r="B67" s="2">
        <f>(SUM(B14:B15)-SUM(B22:B29)-SUM(B39:B54))*0.175</f>
        <v>-2922.5</v>
      </c>
      <c r="C67" s="2">
        <f>(SUM(C14:C15)-SUM(C22:C29)-SUM(C39:C54))*0.175</f>
        <v>-2765</v>
      </c>
      <c r="D67" s="2">
        <f>(SUM(D14:D15)-SUM(D22:D29)-SUM(D39:D54))*0.175</f>
        <v>-2747.5</v>
      </c>
      <c r="E67" s="2">
        <f>(SUM(E14:E15)-SUM(E22:E29)-SUM(E39:E54))*0.175</f>
        <v>-2835</v>
      </c>
      <c r="F67" s="2">
        <f>SUM(B67:E67)</f>
        <v>-11270</v>
      </c>
      <c r="G67" s="35" t="s">
        <v>75</v>
      </c>
      <c r="H67" s="2"/>
      <c r="I67" s="2"/>
      <c r="J67" s="2"/>
      <c r="K67" s="2"/>
      <c r="L67" s="2"/>
    </row>
    <row r="68" spans="1:6" ht="15">
      <c r="A68" s="8" t="s">
        <v>28</v>
      </c>
      <c r="B68" s="1">
        <v>0</v>
      </c>
      <c r="C68" s="1">
        <v>0</v>
      </c>
      <c r="D68" s="1">
        <v>0</v>
      </c>
      <c r="E68" s="1">
        <v>0</v>
      </c>
      <c r="F68" s="2">
        <f>SUM(B68:E68)</f>
        <v>0</v>
      </c>
    </row>
    <row r="70" spans="1:6" ht="15.75">
      <c r="A70" s="6" t="s">
        <v>31</v>
      </c>
      <c r="B70" s="1">
        <f>B63-B67-B68</f>
        <v>39072.5</v>
      </c>
      <c r="C70" s="1">
        <f>C63-C67-C68</f>
        <v>-12685</v>
      </c>
      <c r="D70" s="1">
        <f>D63-D67-D68</f>
        <v>-18102.5</v>
      </c>
      <c r="E70" s="1">
        <f>E63-E67-E68</f>
        <v>-6515</v>
      </c>
      <c r="F70" s="1">
        <f>SUM(B70:E70)</f>
        <v>1770</v>
      </c>
    </row>
    <row r="71" ht="15">
      <c r="A71" s="8"/>
    </row>
    <row r="72" spans="1:6" ht="15.75">
      <c r="A72" s="6" t="s">
        <v>33</v>
      </c>
      <c r="B72" s="1">
        <f>B70</f>
        <v>39072.5</v>
      </c>
      <c r="C72" s="1">
        <f>C70</f>
        <v>-12685</v>
      </c>
      <c r="D72" s="1">
        <f>D70</f>
        <v>-18102.5</v>
      </c>
      <c r="E72" s="1">
        <f>E70</f>
        <v>-6515</v>
      </c>
      <c r="F72" s="1">
        <f>F16-F70</f>
        <v>129230</v>
      </c>
    </row>
    <row r="73" ht="15">
      <c r="A73" s="8"/>
    </row>
    <row r="74" spans="1:5" ht="31.5">
      <c r="A74" s="11" t="s">
        <v>16</v>
      </c>
      <c r="B74" s="1">
        <v>0</v>
      </c>
      <c r="C74" s="1">
        <f>B76</f>
        <v>39072.5</v>
      </c>
      <c r="D74" s="1">
        <f>C76</f>
        <v>26387.5</v>
      </c>
      <c r="E74" s="1">
        <f>D76</f>
        <v>8285</v>
      </c>
    </row>
    <row r="75" ht="15">
      <c r="A75" s="12"/>
    </row>
    <row r="76" spans="1:5" ht="15.75">
      <c r="A76" s="11" t="s">
        <v>17</v>
      </c>
      <c r="B76" s="1">
        <f>B72+B74</f>
        <v>39072.5</v>
      </c>
      <c r="C76" s="1">
        <f>C72+C74</f>
        <v>26387.5</v>
      </c>
      <c r="D76" s="1">
        <f>D72+D74</f>
        <v>8285</v>
      </c>
      <c r="E76" s="1">
        <f>E72+E74</f>
        <v>1770</v>
      </c>
    </row>
    <row r="77" ht="15.75">
      <c r="A77" s="11"/>
    </row>
    <row r="78" spans="1:6" ht="15">
      <c r="A78" s="3"/>
      <c r="B78" s="3"/>
      <c r="C78" s="3"/>
      <c r="D78" s="3"/>
      <c r="E78" s="3"/>
      <c r="F78" s="3"/>
    </row>
    <row r="80" ht="15.75">
      <c r="A80" s="4"/>
    </row>
    <row r="81" spans="1:6" ht="15.75">
      <c r="A81" s="6"/>
      <c r="B81" s="4"/>
      <c r="C81" s="4"/>
      <c r="D81" s="4"/>
      <c r="E81" s="4"/>
      <c r="F81" s="4"/>
    </row>
  </sheetData>
  <sheetProtection scenarios="1"/>
  <printOptions/>
  <pageMargins left="0.75" right="0.75" top="1" bottom="1" header="0.5" footer="0.5"/>
  <pageSetup horizontalDpi="600" verticalDpi="600" orientation="landscape" paperSize="9" scale="60" r:id="rId1"/>
  <rowBreaks count="1" manualBreakCount="1">
    <brk id="7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26"/>
  <sheetViews>
    <sheetView workbookViewId="0" topLeftCell="A1">
      <selection activeCell="D21" sqref="D21"/>
    </sheetView>
  </sheetViews>
  <sheetFormatPr defaultColWidth="8.88671875" defaultRowHeight="15"/>
  <cols>
    <col min="2" max="2" width="11.10546875" style="0" bestFit="1" customWidth="1"/>
    <col min="3" max="3" width="7.6640625" style="0" bestFit="1" customWidth="1"/>
  </cols>
  <sheetData>
    <row r="1" spans="1:4" ht="20.25">
      <c r="A1" s="24" t="s">
        <v>89</v>
      </c>
      <c r="B1" s="25"/>
      <c r="C1" s="25"/>
      <c r="D1" s="25"/>
    </row>
    <row r="2" spans="1:4" ht="15.75">
      <c r="A2" s="27" t="s">
        <v>91</v>
      </c>
      <c r="B2" s="25"/>
      <c r="C2" s="25"/>
      <c r="D2" s="25"/>
    </row>
    <row r="3" spans="1:4" ht="15">
      <c r="A3" s="25"/>
      <c r="B3" s="25" t="s">
        <v>83</v>
      </c>
      <c r="C3" s="25">
        <v>2000</v>
      </c>
      <c r="D3" s="25"/>
    </row>
    <row r="4" spans="1:4" ht="15">
      <c r="A4" s="25"/>
      <c r="B4" s="25" t="s">
        <v>84</v>
      </c>
      <c r="C4" s="25">
        <v>900</v>
      </c>
      <c r="D4" s="30" t="s">
        <v>97</v>
      </c>
    </row>
    <row r="5" spans="1:4" ht="15">
      <c r="A5" s="25"/>
      <c r="B5" s="25" t="s">
        <v>85</v>
      </c>
      <c r="C5" s="25">
        <v>1000</v>
      </c>
      <c r="D5" s="25"/>
    </row>
    <row r="6" spans="1:4" ht="15">
      <c r="A6" s="25"/>
      <c r="B6" s="25" t="s">
        <v>86</v>
      </c>
      <c r="C6" s="25">
        <v>500</v>
      </c>
      <c r="D6" s="25"/>
    </row>
    <row r="7" spans="1:4" ht="15">
      <c r="A7" s="25"/>
      <c r="B7" s="26" t="s">
        <v>88</v>
      </c>
      <c r="C7" s="26">
        <f>SUM(C3:C6)</f>
        <v>4400</v>
      </c>
      <c r="D7" s="25"/>
    </row>
    <row r="8" spans="1:4" ht="15">
      <c r="A8" s="25"/>
      <c r="B8" s="25" t="s">
        <v>87</v>
      </c>
      <c r="C8" s="25">
        <v>600</v>
      </c>
      <c r="D8" s="25"/>
    </row>
    <row r="9" spans="1:4" ht="15">
      <c r="A9" s="25"/>
      <c r="B9" s="26" t="s">
        <v>69</v>
      </c>
      <c r="C9" s="26">
        <f>SUM(C7:C8)</f>
        <v>5000</v>
      </c>
      <c r="D9" s="25"/>
    </row>
    <row r="11" ht="15.75">
      <c r="A11" s="22" t="s">
        <v>90</v>
      </c>
    </row>
    <row r="12" spans="2:3" ht="15">
      <c r="B12" s="28" t="s">
        <v>92</v>
      </c>
      <c r="C12" s="28">
        <v>20000</v>
      </c>
    </row>
    <row r="13" spans="2:3" ht="15">
      <c r="B13" s="28" t="s">
        <v>93</v>
      </c>
      <c r="C13" s="28">
        <v>5000</v>
      </c>
    </row>
    <row r="14" spans="1:4" ht="15">
      <c r="A14" s="25"/>
      <c r="B14" s="26" t="s">
        <v>69</v>
      </c>
      <c r="C14" s="26">
        <f>SUM(C12:C13)</f>
        <v>25000</v>
      </c>
      <c r="D14" s="25"/>
    </row>
    <row r="15" spans="2:3" ht="15">
      <c r="B15" s="28"/>
      <c r="C15" s="28"/>
    </row>
    <row r="16" spans="1:3" ht="15.75">
      <c r="A16" s="22" t="s">
        <v>94</v>
      </c>
      <c r="B16" s="28"/>
      <c r="C16" s="28"/>
    </row>
    <row r="17" spans="2:3" ht="15">
      <c r="B17" s="28" t="s">
        <v>95</v>
      </c>
      <c r="C17" s="28">
        <v>5000</v>
      </c>
    </row>
    <row r="18" spans="2:3" ht="30" customHeight="1">
      <c r="B18" s="29" t="s">
        <v>96</v>
      </c>
      <c r="C18" s="28">
        <v>5000</v>
      </c>
    </row>
    <row r="19" spans="1:4" ht="15">
      <c r="A19" s="25"/>
      <c r="B19" s="26" t="s">
        <v>69</v>
      </c>
      <c r="C19" s="26">
        <f>SUM(C17:C18)</f>
        <v>10000</v>
      </c>
      <c r="D19" s="25"/>
    </row>
    <row r="20" spans="2:3" ht="30" customHeight="1">
      <c r="B20" s="29"/>
      <c r="C20" s="28"/>
    </row>
    <row r="21" spans="1:3" ht="20.25">
      <c r="A21" s="31" t="s">
        <v>69</v>
      </c>
      <c r="B21" s="28"/>
      <c r="C21" s="31">
        <f>SUM(C19,C14,C9)</f>
        <v>40000</v>
      </c>
    </row>
    <row r="22" spans="2:3" ht="15">
      <c r="B22" s="28"/>
      <c r="C22" s="28"/>
    </row>
    <row r="23" spans="2:3" ht="15">
      <c r="B23" s="28"/>
      <c r="C23" s="28"/>
    </row>
    <row r="24" spans="2:3" ht="15">
      <c r="B24" s="28"/>
      <c r="C24" s="28"/>
    </row>
    <row r="25" spans="2:3" ht="15">
      <c r="B25" s="28"/>
      <c r="C25" s="28"/>
    </row>
    <row r="26" spans="2:3" ht="15">
      <c r="B26" s="28"/>
      <c r="C26" s="2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Quality.com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 Thompson Marchesi</dc:creator>
  <cp:keywords/>
  <dc:description/>
  <cp:lastModifiedBy>Ken</cp:lastModifiedBy>
  <dcterms:created xsi:type="dcterms:W3CDTF">2003-11-30T15:40:40Z</dcterms:created>
  <dcterms:modified xsi:type="dcterms:W3CDTF">2004-04-19T12:57:44Z</dcterms:modified>
  <cp:category/>
  <cp:version/>
  <cp:contentType/>
  <cp:contentStatus/>
</cp:coreProperties>
</file>